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db0afddfd5481618/Documents/MISC 481/Exam1/"/>
    </mc:Choice>
  </mc:AlternateContent>
  <xr:revisionPtr revIDLastSave="120" documentId="8_{EA9A19BA-EFD4-487F-82BA-07D782DCD0B8}" xr6:coauthVersionLast="47" xr6:coauthVersionMax="47" xr10:uidLastSave="{E84A71D8-495C-4907-88CB-23F2F49073CF}"/>
  <bookViews>
    <workbookView xWindow="-110" yWindow="-110" windowWidth="25820" windowHeight="15500" xr2:uid="{00000000-000D-0000-FFFF-FFFF00000000}"/>
  </bookViews>
  <sheets>
    <sheet name="Feasability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F31" i="1"/>
  <c r="E31" i="1"/>
  <c r="D31" i="1"/>
  <c r="C31" i="1"/>
  <c r="F26" i="1"/>
  <c r="E26" i="1"/>
  <c r="D26" i="1"/>
  <c r="F27" i="1"/>
  <c r="E27" i="1"/>
  <c r="D27" i="1"/>
  <c r="G24" i="1"/>
  <c r="G7" i="1"/>
  <c r="G6" i="1"/>
  <c r="G14" i="1"/>
  <c r="G13" i="1"/>
  <c r="G16" i="1"/>
  <c r="G17" i="1"/>
  <c r="G18" i="1"/>
  <c r="G19" i="1"/>
  <c r="G20" i="1"/>
  <c r="D5" i="1"/>
  <c r="E5" i="1" s="1"/>
  <c r="F5" i="1" s="1"/>
  <c r="G15" i="1"/>
  <c r="G25" i="1"/>
  <c r="G23" i="1"/>
  <c r="C28" i="1"/>
  <c r="C21" i="1"/>
  <c r="G12" i="1"/>
  <c r="G11" i="1"/>
  <c r="F21" i="1"/>
  <c r="E21" i="1"/>
  <c r="B21" i="1"/>
  <c r="B30" i="1" s="1"/>
  <c r="B34" i="1" s="1"/>
  <c r="D21" i="1"/>
  <c r="C8" i="1"/>
  <c r="G26" i="1" l="1"/>
  <c r="C30" i="1"/>
  <c r="B31" i="1"/>
  <c r="F8" i="1"/>
  <c r="E8" i="1"/>
  <c r="E28" i="1"/>
  <c r="E30" i="1" s="1"/>
  <c r="F28" i="1"/>
  <c r="F30" i="1" s="1"/>
  <c r="B35" i="1"/>
  <c r="D28" i="1"/>
  <c r="D30" i="1" s="1"/>
  <c r="G21" i="1"/>
  <c r="D8" i="1"/>
  <c r="C34" i="1" l="1"/>
  <c r="C35" i="1" s="1"/>
  <c r="C38" i="1" s="1"/>
  <c r="G31" i="1"/>
  <c r="G8" i="1"/>
  <c r="G9" i="1"/>
  <c r="G5" i="1"/>
  <c r="E34" i="1"/>
  <c r="D34" i="1"/>
  <c r="F34" i="1"/>
  <c r="G27" i="1"/>
  <c r="G28" i="1" s="1"/>
  <c r="G30" i="1" s="1"/>
  <c r="G32" i="1" l="1"/>
  <c r="G39" i="1" s="1"/>
  <c r="D35" i="1"/>
  <c r="D38" i="1" s="1"/>
  <c r="G34" i="1"/>
  <c r="G36" i="1" l="1"/>
  <c r="E35" i="1"/>
  <c r="E38" i="1" l="1"/>
  <c r="F35" i="1"/>
  <c r="F38" i="1" s="1"/>
  <c r="G37" i="1" l="1"/>
  <c r="G38" i="1" s="1"/>
</calcChain>
</file>

<file path=xl/sharedStrings.xml><?xml version="1.0" encoding="utf-8"?>
<sst xmlns="http://schemas.openxmlformats.org/spreadsheetml/2006/main" count="33" uniqueCount="33">
  <si>
    <t>Total</t>
  </si>
  <si>
    <t>Increased sales</t>
  </si>
  <si>
    <t>Reduced inventory costs</t>
  </si>
  <si>
    <t>Total Benefits</t>
  </si>
  <si>
    <t>Server software</t>
  </si>
  <si>
    <t>Total Development Costs</t>
  </si>
  <si>
    <t>Hardware</t>
  </si>
  <si>
    <t>Total Operational Costs</t>
  </si>
  <si>
    <t>Total Costs</t>
  </si>
  <si>
    <t>Total Benefits - Total Costs</t>
  </si>
  <si>
    <t>Cumulative Net Cash Flow</t>
  </si>
  <si>
    <t>Return on Investment (ROI)</t>
  </si>
  <si>
    <t>Break-Even Point</t>
  </si>
  <si>
    <t>Feasability Analysis</t>
  </si>
  <si>
    <t>Partial Year Calculation</t>
  </si>
  <si>
    <t>Present Value</t>
  </si>
  <si>
    <t>Net Present Value</t>
  </si>
  <si>
    <t>Note: The extra numbers in Break-Even Point are true/false for negative/positive numbers. The partial year calculation is from the first year to go positive. Added rows for PV &amp; NPV. Also, Cell G31 Accepts or Rejects the project based on total resent value.</t>
  </si>
  <si>
    <t>1 servers @ $18,700</t>
  </si>
  <si>
    <t>Miscellanious</t>
  </si>
  <si>
    <t>Present Value Total Costs (9%)</t>
  </si>
  <si>
    <t>System Analyst</t>
  </si>
  <si>
    <t>Programmer Analyst</t>
  </si>
  <si>
    <t>GUI Designer</t>
  </si>
  <si>
    <t>Telecom Specialist</t>
  </si>
  <si>
    <t>System Architect</t>
  </si>
  <si>
    <t>Development training (3500*2 Students)</t>
  </si>
  <si>
    <t>DBMS server software</t>
  </si>
  <si>
    <t xml:space="preserve">DBMS client software </t>
  </si>
  <si>
    <t>Database specialist</t>
  </si>
  <si>
    <t>System Libraian</t>
  </si>
  <si>
    <t>Reduced customer complaints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</si>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</sst>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22"/>
      <color theme="1"/>
      <name val="Calibri"/>
      <family val="2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6" xfId="0" applyBorder="1"/>
    <xf numFmtId="0" fontId="3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2" borderId="7" xfId="0" applyFont="1" applyFill="1" applyBorder="1"/>
    <xf numFmtId="164" fontId="3" fillId="2" borderId="9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2" borderId="7" xfId="0" applyNumberFormat="1" applyFont="1" applyFill="1" applyBorder="1"/>
    <xf numFmtId="164" fontId="3" fillId="0" borderId="3" xfId="0" applyNumberFormat="1" applyFont="1" applyBorder="1"/>
    <xf numFmtId="164" fontId="3" fillId="0" borderId="1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3" fillId="0" borderId="13" xfId="2" applyNumberFormat="1" applyFont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" xfId="0" applyFont="1" applyBorder="1"/>
    <xf numFmtId="164" fontId="3" fillId="0" borderId="6" xfId="0" applyNumberFormat="1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166" fontId="3" fillId="0" borderId="2" xfId="2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6" fillId="0" borderId="0" xfId="0" applyFont="1"/>
    <xf numFmtId="165" fontId="0" fillId="0" borderId="0" xfId="1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/>
    <xf numFmtId="165" fontId="0" fillId="0" borderId="30" xfId="1" applyNumberFormat="1" applyFont="1" applyBorder="1" applyAlignment="1">
      <alignment horizontal="center"/>
    </xf>
    <xf numFmtId="0" fontId="6" fillId="0" borderId="2" xfId="0" applyFont="1" applyBorder="1"/>
    <xf numFmtId="0" fontId="5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0" fillId="5" borderId="16" xfId="0" applyFill="1" applyBorder="1" applyAlignment="1">
      <alignment horizontal="left" vertical="top" wrapText="1"/>
    </xf>
    <xf numFmtId="0" fontId="0" fillId="5" borderId="17" xfId="0" applyFill="1" applyBorder="1" applyAlignment="1">
      <alignment horizontal="left" vertical="top" wrapText="1"/>
    </xf>
    <xf numFmtId="0" fontId="0" fillId="5" borderId="18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0" fillId="5" borderId="21" xfId="0" applyFill="1" applyBorder="1" applyAlignment="1">
      <alignment horizontal="left" vertical="top" wrapText="1"/>
    </xf>
    <xf numFmtId="0" fontId="0" fillId="5" borderId="22" xfId="0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sqref="A1:G1"/>
    </sheetView>
  </sheetViews>
  <sheetFormatPr defaultRowHeight="14.5" x14ac:dyDescent="0.35"/>
  <cols>
    <col min="1" max="1" width="35.54296875" bestFit="1" customWidth="1"/>
    <col min="2" max="2" width="12.54296875" bestFit="1" customWidth="1"/>
    <col min="3" max="3" width="14.26953125" bestFit="1" customWidth="1"/>
    <col min="4" max="6" width="12.1796875" bestFit="1" customWidth="1"/>
    <col min="7" max="7" width="13.7265625" bestFit="1" customWidth="1"/>
  </cols>
  <sheetData>
    <row r="1" spans="1:7" s="3" customFormat="1" ht="29" thickBot="1" x14ac:dyDescent="0.7">
      <c r="A1" s="52" t="s">
        <v>13</v>
      </c>
      <c r="B1" s="53"/>
      <c r="C1" s="53"/>
      <c r="D1" s="53"/>
      <c r="E1" s="53"/>
      <c r="F1" s="53"/>
      <c r="G1" s="54"/>
    </row>
    <row r="3" spans="1:7" x14ac:dyDescent="0.35">
      <c r="A3" s="9"/>
      <c r="B3" s="10">
        <v>2025</v>
      </c>
      <c r="C3" s="10">
        <v>2026</v>
      </c>
      <c r="D3" s="10">
        <v>2027</v>
      </c>
      <c r="E3" s="10">
        <v>2028</v>
      </c>
      <c r="F3" s="10">
        <v>2029</v>
      </c>
      <c r="G3" s="11" t="s">
        <v>0</v>
      </c>
    </row>
    <row r="4" spans="1:7" x14ac:dyDescent="0.35">
      <c r="A4" s="1"/>
      <c r="B4" s="1"/>
      <c r="C4" s="1"/>
      <c r="D4" s="1"/>
      <c r="E4" s="1"/>
      <c r="F4" s="1"/>
      <c r="G4" s="2"/>
    </row>
    <row r="5" spans="1:7" x14ac:dyDescent="0.35">
      <c r="A5" s="37" t="s">
        <v>1</v>
      </c>
      <c r="B5" s="4"/>
      <c r="C5" s="12">
        <v>37000</v>
      </c>
      <c r="D5" s="13">
        <f>C5*(1.12)</f>
        <v>41440.000000000007</v>
      </c>
      <c r="E5" s="13">
        <f>D5*(1.12)</f>
        <v>46412.80000000001</v>
      </c>
      <c r="F5" s="13">
        <f>E5*(1.12)</f>
        <v>51982.336000000018</v>
      </c>
      <c r="G5" s="13">
        <f>SUM(C5:F5)</f>
        <v>176835.13600000003</v>
      </c>
    </row>
    <row r="6" spans="1:7" x14ac:dyDescent="0.35">
      <c r="A6" s="37" t="s">
        <v>2</v>
      </c>
      <c r="B6" s="4"/>
      <c r="C6" s="12">
        <v>15000</v>
      </c>
      <c r="D6" s="13">
        <v>15000</v>
      </c>
      <c r="E6" s="13">
        <v>15000</v>
      </c>
      <c r="F6" s="13">
        <v>15000</v>
      </c>
      <c r="G6" s="13">
        <f>SUM(C6:F6)</f>
        <v>60000</v>
      </c>
    </row>
    <row r="7" spans="1:7" x14ac:dyDescent="0.35">
      <c r="A7" s="48" t="s">
        <v>31</v>
      </c>
      <c r="B7" s="49"/>
      <c r="C7" s="50">
        <v>12000</v>
      </c>
      <c r="D7" s="50">
        <v>12000</v>
      </c>
      <c r="E7" s="50">
        <v>12000</v>
      </c>
      <c r="F7" s="50">
        <v>12000</v>
      </c>
      <c r="G7" s="13">
        <f>SUM(C7:F7)</f>
        <v>48000</v>
      </c>
    </row>
    <row r="8" spans="1:7" ht="15" thickBot="1" x14ac:dyDescent="0.4">
      <c r="A8" s="38" t="s">
        <v>3</v>
      </c>
      <c r="B8" s="16"/>
      <c r="C8" s="18">
        <f>SUM(C5:C6)</f>
        <v>52000</v>
      </c>
      <c r="D8" s="18">
        <f>SUM(D5:D6)</f>
        <v>56440.000000000007</v>
      </c>
      <c r="E8" s="18">
        <f>SUM(E5:E6)</f>
        <v>61412.80000000001</v>
      </c>
      <c r="F8" s="18">
        <f>SUM(F5:F6)</f>
        <v>66982.33600000001</v>
      </c>
      <c r="G8" s="18">
        <f>SUM(C8:F8)</f>
        <v>236835.13600000003</v>
      </c>
    </row>
    <row r="9" spans="1:7" ht="15" thickTop="1" x14ac:dyDescent="0.35">
      <c r="A9" s="39" t="s">
        <v>15</v>
      </c>
      <c r="B9" s="33"/>
      <c r="C9" s="25">
        <f>C8 / (1 + 0.1)^1</f>
        <v>47272.727272727272</v>
      </c>
      <c r="D9" s="25">
        <f>D8 / (1 + 0.1)^2</f>
        <v>46644.628099173555</v>
      </c>
      <c r="E9" s="25">
        <f>E8 / (1 + 0.1)^3</f>
        <v>46140.345604808412</v>
      </c>
      <c r="F9" s="25">
        <f>F8 / (1 + 0.1)^4</f>
        <v>45749.836759784164</v>
      </c>
      <c r="G9" s="25">
        <f>SUM(C9:F9)</f>
        <v>185807.53773649342</v>
      </c>
    </row>
    <row r="10" spans="1:7" x14ac:dyDescent="0.35">
      <c r="A10" s="40"/>
      <c r="B10" s="6"/>
      <c r="C10" s="1"/>
      <c r="D10" s="1"/>
      <c r="E10" s="1"/>
      <c r="F10" s="1"/>
      <c r="G10" s="1"/>
    </row>
    <row r="11" spans="1:7" x14ac:dyDescent="0.35">
      <c r="A11" s="37" t="s">
        <v>18</v>
      </c>
      <c r="B11" s="13">
        <v>19700</v>
      </c>
      <c r="C11" s="13">
        <v>0</v>
      </c>
      <c r="D11" s="13">
        <v>0</v>
      </c>
      <c r="E11" s="13">
        <v>0</v>
      </c>
      <c r="F11" s="13">
        <v>0</v>
      </c>
      <c r="G11" s="13">
        <f>SUM(B11:F11)</f>
        <v>19700</v>
      </c>
    </row>
    <row r="12" spans="1:7" x14ac:dyDescent="0.35">
      <c r="A12" s="37" t="s">
        <v>4</v>
      </c>
      <c r="B12" s="13">
        <v>2500</v>
      </c>
      <c r="C12" s="13">
        <v>0</v>
      </c>
      <c r="D12" s="13">
        <v>0</v>
      </c>
      <c r="E12" s="13">
        <v>0</v>
      </c>
      <c r="F12" s="13">
        <v>0</v>
      </c>
      <c r="G12" s="13">
        <f>SUM(B12:F12)</f>
        <v>2500</v>
      </c>
    </row>
    <row r="13" spans="1:7" x14ac:dyDescent="0.35">
      <c r="A13" s="46" t="s">
        <v>27</v>
      </c>
      <c r="B13" s="13">
        <v>7500</v>
      </c>
      <c r="C13" s="13">
        <v>0</v>
      </c>
      <c r="D13" s="13">
        <v>0</v>
      </c>
      <c r="E13" s="13">
        <v>0</v>
      </c>
      <c r="F13" s="13">
        <v>0</v>
      </c>
      <c r="G13" s="13">
        <f>SUM(B13:F13)</f>
        <v>7500</v>
      </c>
    </row>
    <row r="14" spans="1:7" x14ac:dyDescent="0.35">
      <c r="A14" s="51" t="s">
        <v>28</v>
      </c>
      <c r="B14" s="47">
        <v>4200</v>
      </c>
      <c r="C14" s="13">
        <v>0</v>
      </c>
      <c r="D14" s="13">
        <v>0</v>
      </c>
      <c r="E14" s="13">
        <v>0</v>
      </c>
      <c r="F14" s="13">
        <v>0</v>
      </c>
      <c r="G14" s="13">
        <f>SUM(B14:F14)</f>
        <v>4200</v>
      </c>
    </row>
    <row r="15" spans="1:7" x14ac:dyDescent="0.35">
      <c r="A15" s="37" t="s">
        <v>26</v>
      </c>
      <c r="B15" s="13">
        <v>7000</v>
      </c>
      <c r="C15" s="13">
        <v>0</v>
      </c>
      <c r="D15" s="13">
        <v>0</v>
      </c>
      <c r="E15" s="13">
        <v>0</v>
      </c>
      <c r="F15" s="13">
        <v>0</v>
      </c>
      <c r="G15" s="13">
        <f>SUM(B15:F15)</f>
        <v>7000</v>
      </c>
    </row>
    <row r="16" spans="1:7" x14ac:dyDescent="0.35">
      <c r="A16" s="37" t="s">
        <v>21</v>
      </c>
      <c r="B16" s="5">
        <v>20000</v>
      </c>
      <c r="C16" s="13">
        <v>0</v>
      </c>
      <c r="D16" s="13">
        <v>0</v>
      </c>
      <c r="E16" s="13">
        <v>0</v>
      </c>
      <c r="F16" s="13">
        <v>0</v>
      </c>
      <c r="G16" s="13">
        <f t="shared" ref="G16:G20" si="0">SUM(B16:F16)</f>
        <v>20000</v>
      </c>
    </row>
    <row r="17" spans="1:7" x14ac:dyDescent="0.35">
      <c r="A17" s="37" t="s">
        <v>22</v>
      </c>
      <c r="B17" s="5">
        <v>17500</v>
      </c>
      <c r="C17" s="13">
        <v>0</v>
      </c>
      <c r="D17" s="13">
        <v>0</v>
      </c>
      <c r="E17" s="13">
        <v>0</v>
      </c>
      <c r="F17" s="13">
        <v>0</v>
      </c>
      <c r="G17" s="13">
        <f t="shared" si="0"/>
        <v>17500</v>
      </c>
    </row>
    <row r="18" spans="1:7" x14ac:dyDescent="0.35">
      <c r="A18" s="37" t="s">
        <v>23</v>
      </c>
      <c r="B18" s="5">
        <v>8000</v>
      </c>
      <c r="C18" s="13">
        <v>0</v>
      </c>
      <c r="D18" s="13">
        <v>0</v>
      </c>
      <c r="E18" s="13">
        <v>0</v>
      </c>
      <c r="F18" s="13">
        <v>0</v>
      </c>
      <c r="G18" s="13">
        <f t="shared" si="0"/>
        <v>8000</v>
      </c>
    </row>
    <row r="19" spans="1:7" x14ac:dyDescent="0.35">
      <c r="A19" s="37" t="s">
        <v>24</v>
      </c>
      <c r="B19" s="5">
        <v>2500</v>
      </c>
      <c r="C19" s="13">
        <v>0</v>
      </c>
      <c r="D19" s="13">
        <v>0</v>
      </c>
      <c r="E19" s="13">
        <v>0</v>
      </c>
      <c r="F19" s="13">
        <v>0</v>
      </c>
      <c r="G19" s="13">
        <f t="shared" si="0"/>
        <v>2500</v>
      </c>
    </row>
    <row r="20" spans="1:7" x14ac:dyDescent="0.35">
      <c r="A20" s="37" t="s">
        <v>25</v>
      </c>
      <c r="B20" s="5">
        <v>5000</v>
      </c>
      <c r="C20" s="13">
        <v>0</v>
      </c>
      <c r="D20" s="13">
        <v>0</v>
      </c>
      <c r="E20" s="13">
        <v>0</v>
      </c>
      <c r="F20" s="13">
        <v>0</v>
      </c>
      <c r="G20" s="13">
        <f t="shared" si="0"/>
        <v>5000</v>
      </c>
    </row>
    <row r="21" spans="1:7" ht="15" thickBot="1" x14ac:dyDescent="0.4">
      <c r="A21" s="41" t="s">
        <v>5</v>
      </c>
      <c r="B21" s="18">
        <f t="shared" ref="B21:G21" si="1">SUM(B11:B20)</f>
        <v>93900</v>
      </c>
      <c r="C21" s="18">
        <f t="shared" si="1"/>
        <v>0</v>
      </c>
      <c r="D21" s="18">
        <f t="shared" si="1"/>
        <v>0</v>
      </c>
      <c r="E21" s="18">
        <f t="shared" si="1"/>
        <v>0</v>
      </c>
      <c r="F21" s="18">
        <f t="shared" si="1"/>
        <v>0</v>
      </c>
      <c r="G21" s="18">
        <f t="shared" si="1"/>
        <v>93900</v>
      </c>
    </row>
    <row r="22" spans="1:7" ht="15" thickTop="1" x14ac:dyDescent="0.35">
      <c r="A22" s="40"/>
      <c r="B22" s="6"/>
      <c r="C22" s="1"/>
      <c r="D22" s="1"/>
      <c r="E22" s="1"/>
      <c r="F22" s="1"/>
      <c r="G22" s="1"/>
    </row>
    <row r="23" spans="1:7" x14ac:dyDescent="0.35">
      <c r="A23" s="37" t="s">
        <v>19</v>
      </c>
      <c r="B23" s="5"/>
      <c r="C23" s="12">
        <v>3300</v>
      </c>
      <c r="D23" s="13">
        <v>3300</v>
      </c>
      <c r="E23" s="13">
        <v>3300</v>
      </c>
      <c r="F23" s="13">
        <v>3300</v>
      </c>
      <c r="G23" s="13">
        <f>SUM(C23:F23)</f>
        <v>13200</v>
      </c>
    </row>
    <row r="24" spans="1:7" x14ac:dyDescent="0.35">
      <c r="A24" s="37" t="s">
        <v>32</v>
      </c>
      <c r="B24" s="5"/>
      <c r="C24" s="12">
        <v>525</v>
      </c>
      <c r="D24" s="12">
        <v>525</v>
      </c>
      <c r="E24" s="12">
        <v>525</v>
      </c>
      <c r="F24" s="12">
        <v>525</v>
      </c>
      <c r="G24" s="13">
        <f>SUM(C24:F24)</f>
        <v>2100</v>
      </c>
    </row>
    <row r="25" spans="1:7" x14ac:dyDescent="0.35">
      <c r="A25" s="37" t="s">
        <v>6</v>
      </c>
      <c r="B25" s="5"/>
      <c r="C25" s="12">
        <v>995</v>
      </c>
      <c r="D25" s="13">
        <v>995</v>
      </c>
      <c r="E25" s="13">
        <v>995</v>
      </c>
      <c r="F25" s="13">
        <v>995</v>
      </c>
      <c r="G25" s="13">
        <f>SUM(C25:F25)</f>
        <v>3980</v>
      </c>
    </row>
    <row r="26" spans="1:7" x14ac:dyDescent="0.35">
      <c r="A26" s="37" t="s">
        <v>29</v>
      </c>
      <c r="B26" s="5"/>
      <c r="C26" s="12">
        <v>675</v>
      </c>
      <c r="D26" s="13">
        <f t="shared" ref="D26:F27" si="2">C26*(1.05)</f>
        <v>708.75</v>
      </c>
      <c r="E26" s="13">
        <f t="shared" si="2"/>
        <v>744.1875</v>
      </c>
      <c r="F26" s="13">
        <f t="shared" si="2"/>
        <v>781.39687500000002</v>
      </c>
      <c r="G26" s="13">
        <f>SUM(C26:F26)</f>
        <v>2909.3343749999999</v>
      </c>
    </row>
    <row r="27" spans="1:7" x14ac:dyDescent="0.35">
      <c r="A27" s="37" t="s">
        <v>30</v>
      </c>
      <c r="B27" s="4"/>
      <c r="C27" s="12">
        <v>3750</v>
      </c>
      <c r="D27" s="13">
        <f t="shared" si="2"/>
        <v>3937.5</v>
      </c>
      <c r="E27" s="13">
        <f t="shared" si="2"/>
        <v>4134.375</v>
      </c>
      <c r="F27" s="13">
        <f t="shared" si="2"/>
        <v>4341.09375</v>
      </c>
      <c r="G27" s="13">
        <f>SUM(C27:F27)</f>
        <v>16162.96875</v>
      </c>
    </row>
    <row r="28" spans="1:7" ht="15" thickBot="1" x14ac:dyDescent="0.4">
      <c r="A28" s="41" t="s">
        <v>7</v>
      </c>
      <c r="B28" s="16"/>
      <c r="C28" s="17">
        <f>SUM(C23:C27)</f>
        <v>9245</v>
      </c>
      <c r="D28" s="18">
        <f>SUM(D23:D27)</f>
        <v>9466.25</v>
      </c>
      <c r="E28" s="18">
        <f>SUM(E23:E27)</f>
        <v>9698.5625</v>
      </c>
      <c r="F28" s="18">
        <f>SUM(F23:F27)</f>
        <v>9942.4906250000004</v>
      </c>
      <c r="G28" s="18">
        <f>SUM(G23:G27)</f>
        <v>38352.303124999999</v>
      </c>
    </row>
    <row r="29" spans="1:7" ht="15" thickTop="1" x14ac:dyDescent="0.35">
      <c r="A29" s="42"/>
      <c r="B29" s="19"/>
      <c r="C29" s="20"/>
      <c r="D29" s="21"/>
      <c r="E29" s="21"/>
      <c r="F29" s="21"/>
      <c r="G29" s="21"/>
    </row>
    <row r="30" spans="1:7" ht="15" thickBot="1" x14ac:dyDescent="0.4">
      <c r="A30" s="41" t="s">
        <v>8</v>
      </c>
      <c r="B30" s="22">
        <f t="shared" ref="B30:G30" si="3">SUM(B21,B28)</f>
        <v>93900</v>
      </c>
      <c r="C30" s="17">
        <f t="shared" si="3"/>
        <v>9245</v>
      </c>
      <c r="D30" s="18">
        <f t="shared" si="3"/>
        <v>9466.25</v>
      </c>
      <c r="E30" s="18">
        <f t="shared" si="3"/>
        <v>9698.5625</v>
      </c>
      <c r="F30" s="18">
        <f t="shared" si="3"/>
        <v>9942.4906250000004</v>
      </c>
      <c r="G30" s="18">
        <f t="shared" si="3"/>
        <v>132252.30312500001</v>
      </c>
    </row>
    <row r="31" spans="1:7" ht="15" thickTop="1" x14ac:dyDescent="0.35">
      <c r="A31" s="43" t="s">
        <v>20</v>
      </c>
      <c r="B31" s="14">
        <f>B30</f>
        <v>93900</v>
      </c>
      <c r="C31" s="15">
        <f>C30 / (1 + 0.1)^1</f>
        <v>8404.545454545454</v>
      </c>
      <c r="D31" s="15">
        <f>D30 / (1 + 0.1)^2</f>
        <v>7823.347107438015</v>
      </c>
      <c r="E31" s="15">
        <f>E30 / (1 + 0.1)^3</f>
        <v>7286.6735537190061</v>
      </c>
      <c r="F31" s="15">
        <f>F30 / (1 + 0.1)^4</f>
        <v>6790.8548767160701</v>
      </c>
      <c r="G31" s="31">
        <f>SUM(B31:F31)</f>
        <v>124205.42099241856</v>
      </c>
    </row>
    <row r="32" spans="1:7" x14ac:dyDescent="0.35">
      <c r="A32" s="43" t="s">
        <v>16</v>
      </c>
      <c r="B32" s="4"/>
      <c r="C32" s="15"/>
      <c r="D32" s="15"/>
      <c r="E32" s="15"/>
      <c r="F32" s="15"/>
      <c r="G32" s="31">
        <f>G9-G31</f>
        <v>61602.116744074869</v>
      </c>
    </row>
    <row r="33" spans="1:8" x14ac:dyDescent="0.35">
      <c r="A33" s="37"/>
      <c r="B33" s="7"/>
      <c r="C33" s="34"/>
      <c r="D33" s="34"/>
      <c r="E33" s="34"/>
      <c r="F33" s="34"/>
      <c r="G33" s="35"/>
    </row>
    <row r="34" spans="1:8" ht="15" thickBot="1" x14ac:dyDescent="0.4">
      <c r="A34" s="41" t="s">
        <v>9</v>
      </c>
      <c r="B34" s="22">
        <f t="shared" ref="B34:G34" si="4">B8-B30</f>
        <v>-93900</v>
      </c>
      <c r="C34" s="22">
        <f t="shared" si="4"/>
        <v>42755</v>
      </c>
      <c r="D34" s="22">
        <f t="shared" si="4"/>
        <v>46973.750000000007</v>
      </c>
      <c r="E34" s="22">
        <f t="shared" si="4"/>
        <v>51714.23750000001</v>
      </c>
      <c r="F34" s="22">
        <f t="shared" si="4"/>
        <v>57039.845375000012</v>
      </c>
      <c r="G34" s="22">
        <f t="shared" si="4"/>
        <v>104582.83287500002</v>
      </c>
    </row>
    <row r="35" spans="1:8" ht="15" thickTop="1" x14ac:dyDescent="0.35">
      <c r="A35" s="44" t="s">
        <v>10</v>
      </c>
      <c r="B35" s="23">
        <f>B34</f>
        <v>-93900</v>
      </c>
      <c r="C35" s="24">
        <f>B34+C34</f>
        <v>-51145</v>
      </c>
      <c r="D35" s="25">
        <f>C35+D34</f>
        <v>-4171.2499999999927</v>
      </c>
      <c r="E35" s="25">
        <f>D35+E34</f>
        <v>47542.987500000017</v>
      </c>
      <c r="F35" s="25">
        <f>E35+F34</f>
        <v>104582.83287500002</v>
      </c>
      <c r="G35" s="25"/>
    </row>
    <row r="36" spans="1:8" x14ac:dyDescent="0.35">
      <c r="A36" s="43" t="s">
        <v>11</v>
      </c>
      <c r="B36" s="4"/>
      <c r="C36" s="8"/>
      <c r="D36" s="8"/>
      <c r="E36" s="8"/>
      <c r="F36" s="8"/>
      <c r="G36" s="36">
        <f>G34/G30</f>
        <v>0.7907826964355561</v>
      </c>
    </row>
    <row r="37" spans="1:8" ht="15" thickBot="1" x14ac:dyDescent="0.4">
      <c r="A37" s="43" t="s">
        <v>14</v>
      </c>
      <c r="B37" s="4"/>
      <c r="C37" s="8"/>
      <c r="D37" s="8"/>
      <c r="E37" s="8"/>
      <c r="F37" s="26"/>
      <c r="G37" s="29">
        <f>IF(C38=0,(C34-C35)/C34,IF(D38=0,(D34-D35)/D34,IF(E38=0,(E34-E35)/E34,IF(F38=0,(F34-F35)/F34,""))))</f>
        <v>8.0659605587339311E-2</v>
      </c>
    </row>
    <row r="38" spans="1:8" ht="15" thickBot="1" x14ac:dyDescent="0.4">
      <c r="A38" s="45" t="s">
        <v>12</v>
      </c>
      <c r="B38" s="27"/>
      <c r="C38" s="27">
        <f>IF(C35&lt;0, 1, 0)</f>
        <v>1</v>
      </c>
      <c r="D38" s="27">
        <f>IF(D35&lt;0, 1, 0)</f>
        <v>1</v>
      </c>
      <c r="E38" s="27">
        <f>IF(E35&lt;0, 1, 0)</f>
        <v>0</v>
      </c>
      <c r="F38" s="28">
        <f>IF(F35&lt;0, 1, 0)</f>
        <v>0</v>
      </c>
      <c r="G38" s="30" t="str">
        <f>ROUND(SUM(C38:F38, G37), 2) &amp; " Year"</f>
        <v>2.08 Year</v>
      </c>
      <c r="H38" s="1"/>
    </row>
    <row r="39" spans="1:8" ht="15.5" thickTop="1" thickBot="1" x14ac:dyDescent="0.4">
      <c r="G39" s="32" t="str">
        <f>IF(G32&gt;0, "ACCEPT", "REJECT")</f>
        <v>ACCEPT</v>
      </c>
    </row>
    <row r="40" spans="1:8" ht="15.5" thickTop="1" thickBot="1" x14ac:dyDescent="0.4"/>
    <row r="41" spans="1:8" ht="14.5" customHeight="1" x14ac:dyDescent="0.35">
      <c r="A41" s="55" t="s">
        <v>17</v>
      </c>
      <c r="B41" s="56"/>
      <c r="C41" s="56"/>
      <c r="D41" s="56"/>
      <c r="E41" s="56"/>
      <c r="F41" s="56"/>
      <c r="G41" s="57"/>
    </row>
    <row r="42" spans="1:8" x14ac:dyDescent="0.35">
      <c r="A42" s="58"/>
      <c r="B42" s="59"/>
      <c r="C42" s="59"/>
      <c r="D42" s="59"/>
      <c r="E42" s="59"/>
      <c r="F42" s="59"/>
      <c r="G42" s="60"/>
    </row>
    <row r="43" spans="1:8" ht="15" thickBot="1" x14ac:dyDescent="0.4">
      <c r="A43" s="61"/>
      <c r="B43" s="62"/>
      <c r="C43" s="62"/>
      <c r="D43" s="62"/>
      <c r="E43" s="62"/>
      <c r="F43" s="62"/>
      <c r="G43" s="63"/>
    </row>
  </sheetData>
  <mergeCells count="2">
    <mergeCell ref="A1:G1"/>
    <mergeCell ref="A41:G43"/>
  </mergeCells>
  <conditionalFormatting sqref="G39">
    <cfRule type="containsText" dxfId="1" priority="1" operator="containsText" text="ACCEPT">
      <formula>NOT(ISERROR(SEARCH("ACCEPT",G39)))</formula>
    </cfRule>
    <cfRule type="containsText" dxfId="0" priority="2" operator="containsText" text="REJECT">
      <formula>NOT(ISERROR(SEARCH("REJECT",G39)))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Feasability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Private Name</cp:lastModifiedBy>
  <dcterms:created xsi:type="dcterms:W3CDTF">2025-04-17T01:59:14Z</dcterms:created>
  <dcterms:modified xsi:type="dcterms:W3CDTF">2025-05-08T01:58:21Z</dcterms:modified>
</cp:coreProperties>
</file>